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<sst xmlns="http://schemas.openxmlformats.org/spreadsheetml/2006/main" count="69" uniqueCount="66">
  <si>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Wyszczególnienie</t>
  </si>
  <si>
    <t>Plan wg uchwały budżetowej</t>
  </si>
  <si>
    <t>Plan po zmianach</t>
  </si>
  <si>
    <t>DOCHODY</t>
  </si>
  <si>
    <t>ROZCHODY (spłata kredytu)</t>
  </si>
  <si>
    <t>Poz.</t>
  </si>
  <si>
    <t>B</t>
  </si>
  <si>
    <t>C</t>
  </si>
  <si>
    <t>D</t>
  </si>
  <si>
    <t>FINANSOWANIE ( D1 - D2 )</t>
  </si>
  <si>
    <t>D1</t>
  </si>
  <si>
    <t>D2</t>
  </si>
  <si>
    <t>Starosta Sierpecki</t>
  </si>
  <si>
    <t>Skarbnik Powiatu</t>
  </si>
  <si>
    <t>Stanisław Pijankowski</t>
  </si>
  <si>
    <t xml:space="preserve">     ( - )</t>
  </si>
  <si>
    <t>A.</t>
  </si>
  <si>
    <t>Dochody własne z tego:</t>
  </si>
  <si>
    <t>podatek dochodowy od osób fizycznych</t>
  </si>
  <si>
    <t>podatek dochodowy od osób prawnych</t>
  </si>
  <si>
    <t>dochody z mienia powiatu</t>
  </si>
  <si>
    <t>pozostałe dochody</t>
  </si>
  <si>
    <t>A2</t>
  </si>
  <si>
    <t>Dotacje celowe z tego:</t>
  </si>
  <si>
    <t>na zadania z zakresu administracji rządowej</t>
  </si>
  <si>
    <t>w tym inwestycyjne</t>
  </si>
  <si>
    <t>na zadania własne</t>
  </si>
  <si>
    <t>A3</t>
  </si>
  <si>
    <t>Subwencje ogólne z tego:</t>
  </si>
  <si>
    <t>część oświatowa</t>
  </si>
  <si>
    <t>część równoważąca</t>
  </si>
  <si>
    <t>część wyrównawcza</t>
  </si>
  <si>
    <t>Dochody wykonane</t>
  </si>
  <si>
    <t>Dochody otrzymane</t>
  </si>
  <si>
    <t>WYDATKI OGÓŁEM  z tego</t>
  </si>
  <si>
    <t>Poz</t>
  </si>
  <si>
    <t>Plan po zmiananch</t>
  </si>
  <si>
    <t>Wydatki wykonane</t>
  </si>
  <si>
    <t>w tym: na inwestycje</t>
  </si>
  <si>
    <t xml:space="preserve">B2 </t>
  </si>
  <si>
    <t>Wydatki bieżące z tego:</t>
  </si>
  <si>
    <t>wydatki na obsługę długu</t>
  </si>
  <si>
    <t>wydatki z tytułu udzielonych gwarancji</t>
  </si>
  <si>
    <t>dotacje</t>
  </si>
  <si>
    <t>pozostałe wydatki</t>
  </si>
  <si>
    <t>Zobowiązania</t>
  </si>
  <si>
    <t>PRZYCHODY OGÓŁEM</t>
  </si>
  <si>
    <t>z tego: kredyty bankowe</t>
  </si>
  <si>
    <t>inne żródła</t>
  </si>
  <si>
    <t>DEFICYT/NADWYŻKA BUDŻETU ( A - B )</t>
  </si>
  <si>
    <t>% 5:4</t>
  </si>
  <si>
    <t>B1</t>
  </si>
  <si>
    <t>A1</t>
  </si>
  <si>
    <t xml:space="preserve">Kwartalna informacja o wykonaniu budżetu Powiatu Sierpeckiego za okres od 1 stycznia do 30 czerwca 2007 roku </t>
  </si>
  <si>
    <t>Wydatki majątkowe</t>
  </si>
  <si>
    <t>% wykonania              5:4</t>
  </si>
  <si>
    <t xml:space="preserve">              ( - )      </t>
  </si>
  <si>
    <t>wydatki na uposażenia, wynagrodzenia i składki od nich naliczane</t>
  </si>
  <si>
    <t>Jan Laskowski</t>
  </si>
  <si>
    <t xml:space="preserve"> </t>
  </si>
  <si>
    <t>Środki na inwestycje na drogach publicznych powiatowych i wojewódzkich oraz na drogach powiatowych, wojewódzkich i krajowych w granicachmiast na prawach powiatu</t>
  </si>
  <si>
    <t xml:space="preserve">wydatki na programy finansowane z udziałem środków, o których mowa w art. 5 ust. 1pkt 2 i 3 oraz ust. 3 pkt 5 i 6 ustawyu lub płatności w ramachbudżetu środków europejskicj </t>
  </si>
  <si>
    <t>dotacje celowe w ramach programów finansowanych z udziałem środków , o których mowa w art..5 ust. 1 pkt. 3 oraz ust. 3 pkt. 5 i 6 ustawy lub płatności w ramach budżetu śrdoków europejskich</t>
  </si>
  <si>
    <t>Środki otrzymane od pozostałych jednostek sektora finansów publicznych na finansowanie lub dofinansowanie kosztów realizcaji inwestycji i zakupów inwestycyjnych jednostek zaliczanych do sektora finansów publicznych.</t>
  </si>
  <si>
    <t xml:space="preserve">Dotacja celowa otrzymana z tytułu pomocy finansowej udzielonej między jednostkami samorządu terytorialnego na dofinansowaniezadań inwestycyjnych i zakupów inwestycyjnch </t>
  </si>
  <si>
    <t>za okres od 1 stycznia do 30 września 2012 roku.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</si>
</sst>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D37" sqref="D37"/>
    </sheetView>
  </sheetViews>
  <sheetFormatPr defaultColWidth="9.00390625" defaultRowHeight="12.75"/>
  <cols>
    <col min="1" max="1" width="3.125" style="0" customWidth="1"/>
    <col min="2" max="2" width="26.875" style="0" customWidth="1"/>
    <col min="3" max="3" width="12.625" style="0" customWidth="1"/>
    <col min="4" max="4" width="12.125" style="0" customWidth="1"/>
    <col min="5" max="6" width="11.375" style="0" customWidth="1"/>
    <col min="7" max="7" width="8.00390625" style="0" customWidth="1"/>
    <col min="8" max="8" width="10.125" style="0" bestFit="1" customWidth="1"/>
  </cols>
  <sheetData>
    <row r="1" spans="2:7" ht="18.75" customHeight="1">
      <c r="B1" s="51" t="s">
        <v>53</v>
      </c>
      <c r="C1" s="51"/>
      <c r="D1" s="51"/>
      <c r="E1" s="51"/>
      <c r="F1" s="51"/>
      <c r="G1" s="51"/>
    </row>
    <row r="2" spans="2:7" ht="18.75">
      <c r="B2" s="52" t="s">
        <v>65</v>
      </c>
      <c r="C2" s="52"/>
      <c r="D2" s="52"/>
      <c r="E2" s="52"/>
      <c r="F2" s="52"/>
      <c r="G2" s="52"/>
    </row>
    <row r="3" spans="1:8" ht="51">
      <c r="A3" s="2" t="s">
        <v>5</v>
      </c>
      <c r="B3" s="3" t="s">
        <v>0</v>
      </c>
      <c r="C3" s="3" t="s">
        <v>1</v>
      </c>
      <c r="D3" s="3" t="s">
        <v>2</v>
      </c>
      <c r="E3" s="3" t="s">
        <v>32</v>
      </c>
      <c r="F3" s="3" t="s">
        <v>33</v>
      </c>
      <c r="G3" s="3" t="s">
        <v>55</v>
      </c>
      <c r="H3" s="1"/>
    </row>
    <row r="4" spans="1:9" ht="12.75">
      <c r="A4" s="4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5"/>
      <c r="I4" s="44"/>
    </row>
    <row r="5" spans="1:8" ht="12.75">
      <c r="A5" s="12" t="s">
        <v>16</v>
      </c>
      <c r="B5" s="13" t="s">
        <v>3</v>
      </c>
      <c r="C5" s="14">
        <f>C6+C12+C20</f>
        <v>45914206</v>
      </c>
      <c r="D5" s="14">
        <f>D6+D12+D20</f>
        <v>52021583</v>
      </c>
      <c r="E5" s="14">
        <f>E6+E2+E20+E12</f>
        <v>40255669.1</v>
      </c>
      <c r="F5" s="14">
        <f>F6+F12+F20</f>
        <v>38258137.39</v>
      </c>
      <c r="G5" s="24">
        <f>E5/D5%</f>
        <v>77.38263001339271</v>
      </c>
      <c r="H5" s="38"/>
    </row>
    <row r="6" spans="1:8" ht="12.75" customHeight="1">
      <c r="A6" s="16" t="s">
        <v>52</v>
      </c>
      <c r="B6" s="17" t="s">
        <v>17</v>
      </c>
      <c r="C6" s="18">
        <f>C7+C9+C10+C11</f>
        <v>11737934</v>
      </c>
      <c r="D6" s="18">
        <f>D7+D9+D10+D11</f>
        <v>12211230</v>
      </c>
      <c r="E6" s="18">
        <f>E7+E9+E10+E11</f>
        <v>8486888.68</v>
      </c>
      <c r="F6" s="18">
        <f>F7+F9+F10+F11</f>
        <v>8123488.890000001</v>
      </c>
      <c r="G6" s="25">
        <f>E6/D6%</f>
        <v>69.50068649923062</v>
      </c>
      <c r="H6" s="38"/>
    </row>
    <row r="7" spans="1:8" ht="23.25" customHeight="1">
      <c r="A7" s="49"/>
      <c r="B7" s="10" t="s">
        <v>18</v>
      </c>
      <c r="C7" s="7">
        <v>5579688</v>
      </c>
      <c r="D7" s="7">
        <v>5356490</v>
      </c>
      <c r="E7" s="7">
        <v>3644379</v>
      </c>
      <c r="F7" s="7">
        <v>3326122</v>
      </c>
      <c r="G7" s="26">
        <f>E7/D7%</f>
        <v>68.03669940576758</v>
      </c>
      <c r="H7" s="38"/>
    </row>
    <row r="8" spans="1:7" ht="12.75" customHeight="1" hidden="1">
      <c r="A8" s="53"/>
      <c r="B8" s="10"/>
      <c r="C8" s="15"/>
      <c r="D8" s="15"/>
      <c r="E8" s="15"/>
      <c r="F8" s="15"/>
      <c r="G8" s="27"/>
    </row>
    <row r="9" spans="1:7" ht="25.5">
      <c r="A9" s="53"/>
      <c r="B9" s="10" t="s">
        <v>19</v>
      </c>
      <c r="C9" s="21">
        <v>200000</v>
      </c>
      <c r="D9" s="21">
        <v>200000</v>
      </c>
      <c r="E9" s="21">
        <v>126414.68</v>
      </c>
      <c r="F9" s="21">
        <v>111278.89</v>
      </c>
      <c r="G9" s="28">
        <f>E9/D9%</f>
        <v>63.207339999999995</v>
      </c>
    </row>
    <row r="10" spans="1:7" ht="12.75">
      <c r="A10" s="53"/>
      <c r="B10" s="6" t="s">
        <v>20</v>
      </c>
      <c r="C10" s="22">
        <f>76000+24000+1200+10000+43900+550</f>
        <v>155650</v>
      </c>
      <c r="D10" s="22">
        <v>155650</v>
      </c>
      <c r="E10" s="22">
        <f>54604</f>
        <v>54604</v>
      </c>
      <c r="F10" s="22">
        <v>54604</v>
      </c>
      <c r="G10" s="29">
        <f>E10/D10%</f>
        <v>35.081272084805654</v>
      </c>
    </row>
    <row r="11" spans="1:9" ht="12.75">
      <c r="A11" s="54"/>
      <c r="B11" s="6" t="s">
        <v>21</v>
      </c>
      <c r="C11" s="22">
        <v>5802596</v>
      </c>
      <c r="D11" s="22">
        <f>6051567-72019+711161-191619</f>
        <v>6499090</v>
      </c>
      <c r="E11" s="22">
        <f>1519165+1450607+1691719</f>
        <v>4661491</v>
      </c>
      <c r="F11" s="22">
        <f>4661491-30007</f>
        <v>4631484</v>
      </c>
      <c r="G11" s="29">
        <f>E11/D11%</f>
        <v>71.72528769412332</v>
      </c>
      <c r="H11" s="38"/>
      <c r="I11" s="38"/>
    </row>
    <row r="12" spans="1:8" ht="12.75">
      <c r="A12" s="19" t="s">
        <v>22</v>
      </c>
      <c r="B12" s="20" t="s">
        <v>23</v>
      </c>
      <c r="C12" s="23">
        <f>C13+C15+C17+C19</f>
        <v>8018287</v>
      </c>
      <c r="D12" s="23">
        <f>D13+D15+D17+D19+D16</f>
        <v>10050808</v>
      </c>
      <c r="E12" s="23">
        <f>E13+E15+E17+E19</f>
        <v>6771242.42</v>
      </c>
      <c r="F12" s="23">
        <f>F13+F15+F17+F19</f>
        <v>6594162.5</v>
      </c>
      <c r="G12" s="30">
        <f>E12/D12%</f>
        <v>67.37013004327612</v>
      </c>
      <c r="H12" s="38"/>
    </row>
    <row r="13" spans="1:7" ht="25.5">
      <c r="A13" s="49" t="s">
        <v>59</v>
      </c>
      <c r="B13" s="6" t="s">
        <v>24</v>
      </c>
      <c r="C13" s="22">
        <v>5426259</v>
      </c>
      <c r="D13" s="22">
        <v>5784530</v>
      </c>
      <c r="E13" s="22">
        <v>4942741.76</v>
      </c>
      <c r="F13" s="22">
        <v>4765662</v>
      </c>
      <c r="G13" s="29">
        <f>E13/D13%</f>
        <v>85.44759487806269</v>
      </c>
    </row>
    <row r="14" spans="1:7" ht="12.75">
      <c r="A14" s="55"/>
      <c r="B14" s="6" t="s">
        <v>25</v>
      </c>
      <c r="C14" s="22">
        <v>0</v>
      </c>
      <c r="D14" s="22">
        <v>0</v>
      </c>
      <c r="E14" s="22">
        <v>0</v>
      </c>
      <c r="F14" s="22">
        <v>0</v>
      </c>
      <c r="G14" s="29">
        <v>0</v>
      </c>
    </row>
    <row r="15" spans="1:7" ht="12.75">
      <c r="A15" s="55"/>
      <c r="B15" s="6" t="s">
        <v>26</v>
      </c>
      <c r="C15" s="22">
        <f>647000</f>
        <v>647000</v>
      </c>
      <c r="D15" s="22">
        <f>701260+27840+112257</f>
        <v>841357</v>
      </c>
      <c r="E15" s="22">
        <f>553820+18205.72+18570.78</f>
        <v>590596.5</v>
      </c>
      <c r="F15" s="22">
        <f>E15</f>
        <v>590596.5</v>
      </c>
      <c r="G15" s="29">
        <f>E15/D15%</f>
        <v>70.19570764847741</v>
      </c>
    </row>
    <row r="16" spans="1:7" ht="102">
      <c r="A16" s="55"/>
      <c r="B16" s="6" t="s">
        <v>63</v>
      </c>
      <c r="C16" s="43">
        <v>0</v>
      </c>
      <c r="D16" s="22">
        <f>307120</f>
        <v>307120</v>
      </c>
      <c r="E16" s="22">
        <v>0</v>
      </c>
      <c r="F16" s="22">
        <v>0</v>
      </c>
      <c r="G16" s="29">
        <v>0</v>
      </c>
    </row>
    <row r="17" spans="1:7" ht="91.5" customHeight="1">
      <c r="A17" s="55"/>
      <c r="B17" s="6" t="s">
        <v>64</v>
      </c>
      <c r="C17" s="22">
        <f>1700000+27840+112257</f>
        <v>1840097</v>
      </c>
      <c r="D17" s="22">
        <f>1827652+50000+120000</f>
        <v>1997652</v>
      </c>
      <c r="E17" s="22">
        <f>381566.74</f>
        <v>381566.74</v>
      </c>
      <c r="F17" s="22">
        <v>381567</v>
      </c>
      <c r="G17" s="29">
        <f aca="true" t="shared" si="0" ref="G17:G23">E17/D17%</f>
        <v>19.10076129375887</v>
      </c>
    </row>
    <row r="18" spans="1:7" ht="12" customHeight="1">
      <c r="A18" s="55"/>
      <c r="B18" s="6" t="s">
        <v>25</v>
      </c>
      <c r="C18" s="22">
        <v>1700000</v>
      </c>
      <c r="D18" s="22">
        <f>1827652+50000+120000</f>
        <v>1997652</v>
      </c>
      <c r="E18" s="22">
        <v>381567</v>
      </c>
      <c r="F18" s="22">
        <v>381567</v>
      </c>
      <c r="G18" s="29">
        <f t="shared" si="0"/>
        <v>19.100774309038812</v>
      </c>
    </row>
    <row r="19" spans="1:7" ht="89.25" customHeight="1">
      <c r="A19" s="55"/>
      <c r="B19" s="6" t="s">
        <v>62</v>
      </c>
      <c r="C19" s="22">
        <v>104931</v>
      </c>
      <c r="D19" s="22">
        <v>1120149</v>
      </c>
      <c r="E19" s="22">
        <v>856337.42</v>
      </c>
      <c r="F19" s="22">
        <v>856337</v>
      </c>
      <c r="G19" s="29">
        <f t="shared" si="0"/>
        <v>76.44852782977979</v>
      </c>
    </row>
    <row r="20" spans="1:7" ht="12.75">
      <c r="A20" s="19" t="s">
        <v>27</v>
      </c>
      <c r="B20" s="20" t="s">
        <v>28</v>
      </c>
      <c r="C20" s="23">
        <f>C21+C22+C23</f>
        <v>26157985</v>
      </c>
      <c r="D20" s="23">
        <f>D21+D22+D23+D24</f>
        <v>29759545</v>
      </c>
      <c r="E20" s="23">
        <f>E21+E22+E23+E24</f>
        <v>24997538</v>
      </c>
      <c r="F20" s="23">
        <f>F21+F22+F23+F24</f>
        <v>23540486</v>
      </c>
      <c r="G20" s="30">
        <f t="shared" si="0"/>
        <v>83.99838774416746</v>
      </c>
    </row>
    <row r="21" spans="1:8" ht="12.75">
      <c r="A21" s="46"/>
      <c r="B21" s="6" t="s">
        <v>29</v>
      </c>
      <c r="C21" s="22">
        <v>18941673</v>
      </c>
      <c r="D21" s="22">
        <v>19225733</v>
      </c>
      <c r="E21" s="22">
        <v>16267933</v>
      </c>
      <c r="F21" s="22">
        <v>14810881</v>
      </c>
      <c r="G21" s="29">
        <f t="shared" si="0"/>
        <v>84.61541102230017</v>
      </c>
      <c r="H21" s="38"/>
    </row>
    <row r="22" spans="1:7" ht="12.75">
      <c r="A22" s="46"/>
      <c r="B22" s="6" t="s">
        <v>30</v>
      </c>
      <c r="C22" s="22">
        <v>2793205</v>
      </c>
      <c r="D22" s="22">
        <v>2793205</v>
      </c>
      <c r="E22" s="22">
        <v>2094777</v>
      </c>
      <c r="F22" s="22">
        <v>2094777</v>
      </c>
      <c r="G22" s="29">
        <f t="shared" si="0"/>
        <v>74.99546220202241</v>
      </c>
    </row>
    <row r="23" spans="1:7" ht="12.75">
      <c r="A23" s="46"/>
      <c r="B23" s="6" t="s">
        <v>31</v>
      </c>
      <c r="C23" s="22">
        <v>4423107</v>
      </c>
      <c r="D23" s="22">
        <v>4423107</v>
      </c>
      <c r="E23" s="22">
        <v>3317328</v>
      </c>
      <c r="F23" s="22">
        <v>3317328</v>
      </c>
      <c r="G23" s="29">
        <f t="shared" si="0"/>
        <v>74.99994913078069</v>
      </c>
    </row>
    <row r="24" spans="1:7" ht="76.5">
      <c r="A24" s="42"/>
      <c r="B24" s="6" t="s">
        <v>60</v>
      </c>
      <c r="C24" s="22">
        <v>0</v>
      </c>
      <c r="D24" s="22">
        <v>3317500</v>
      </c>
      <c r="E24" s="22">
        <v>3317500</v>
      </c>
      <c r="F24" s="22">
        <v>3317500</v>
      </c>
      <c r="G24" s="29">
        <f>F24/E24%</f>
        <v>100</v>
      </c>
    </row>
    <row r="25" spans="1:7" ht="38.25">
      <c r="A25" s="41" t="s">
        <v>35</v>
      </c>
      <c r="B25" s="20" t="s">
        <v>0</v>
      </c>
      <c r="C25" s="35" t="s">
        <v>1</v>
      </c>
      <c r="D25" s="35" t="s">
        <v>36</v>
      </c>
      <c r="E25" s="35" t="s">
        <v>37</v>
      </c>
      <c r="F25" s="35" t="s">
        <v>45</v>
      </c>
      <c r="G25" s="30" t="s">
        <v>50</v>
      </c>
    </row>
    <row r="26" spans="1:8" ht="12.75">
      <c r="A26" s="16" t="s">
        <v>6</v>
      </c>
      <c r="B26" s="31" t="s">
        <v>34</v>
      </c>
      <c r="C26" s="32">
        <f>C27+C30</f>
        <v>52014206</v>
      </c>
      <c r="D26" s="32">
        <f>D27+D30</f>
        <v>55850561</v>
      </c>
      <c r="E26" s="32">
        <f>E27+E30</f>
        <v>35043399.980000004</v>
      </c>
      <c r="F26" s="32">
        <f>F29+F30</f>
        <v>1049624.55</v>
      </c>
      <c r="G26" s="33">
        <f>E26/D26%</f>
        <v>62.74493819319023</v>
      </c>
      <c r="H26" s="38"/>
    </row>
    <row r="27" spans="1:7" ht="12.75">
      <c r="A27" s="16" t="s">
        <v>51</v>
      </c>
      <c r="B27" s="17" t="s">
        <v>54</v>
      </c>
      <c r="C27" s="32">
        <v>7930462</v>
      </c>
      <c r="D27" s="32">
        <v>10417915</v>
      </c>
      <c r="E27" s="32">
        <v>2288410</v>
      </c>
      <c r="F27" s="32">
        <f>F29</f>
        <v>65300</v>
      </c>
      <c r="G27" s="33">
        <f>E27/D27%</f>
        <v>21.966103582146715</v>
      </c>
    </row>
    <row r="28" spans="1:7" ht="12.75" hidden="1">
      <c r="A28" s="2"/>
      <c r="B28" s="2"/>
      <c r="C28" s="21"/>
      <c r="D28" s="21"/>
      <c r="E28" s="21"/>
      <c r="F28" s="21"/>
      <c r="G28" s="28"/>
    </row>
    <row r="29" spans="1:8" ht="12.75">
      <c r="A29" s="2"/>
      <c r="B29" s="2" t="s">
        <v>38</v>
      </c>
      <c r="C29" s="21">
        <v>6730462</v>
      </c>
      <c r="D29" s="21">
        <v>8996915</v>
      </c>
      <c r="E29" s="21">
        <f>E27-73461.29-272595.62</f>
        <v>1942353.0899999999</v>
      </c>
      <c r="F29" s="21">
        <v>65300</v>
      </c>
      <c r="G29" s="28">
        <f aca="true" t="shared" si="1" ref="G29:G36">E29/D29%</f>
        <v>21.589101264155545</v>
      </c>
      <c r="H29" s="38"/>
    </row>
    <row r="30" spans="1:8" ht="12.75">
      <c r="A30" s="16" t="s">
        <v>39</v>
      </c>
      <c r="B30" s="16" t="s">
        <v>40</v>
      </c>
      <c r="C30" s="32">
        <f>C31+C32+C33+C34+C35+C36</f>
        <v>44083744</v>
      </c>
      <c r="D30" s="32">
        <f>D31+D32+D33+D34+D36+D35</f>
        <v>45432646</v>
      </c>
      <c r="E30" s="32">
        <f>E31+E32+E33+E34+E36+E35</f>
        <v>32754989.98</v>
      </c>
      <c r="F30" s="32">
        <f>F31+F36</f>
        <v>984324.55</v>
      </c>
      <c r="G30" s="33">
        <f t="shared" si="1"/>
        <v>72.09571280528102</v>
      </c>
      <c r="H30" s="38"/>
    </row>
    <row r="31" spans="1:8" ht="38.25">
      <c r="A31" s="46"/>
      <c r="B31" s="34" t="s">
        <v>57</v>
      </c>
      <c r="C31" s="21">
        <v>28409106</v>
      </c>
      <c r="D31" s="21">
        <v>28579664</v>
      </c>
      <c r="E31" s="21">
        <f>154029+13.19+69465.86+1654965.24+15156066.26+178687.42+167684.98+2784906.36+338270.19+319413.06</f>
        <v>20823501.560000002</v>
      </c>
      <c r="F31" s="21">
        <f>428954.96+243.05+30144.86+5239+142444.72+30352.03+5478.93</f>
        <v>642857.55</v>
      </c>
      <c r="G31" s="28">
        <f t="shared" si="1"/>
        <v>72.86125393216659</v>
      </c>
      <c r="H31" s="38"/>
    </row>
    <row r="32" spans="1:7" ht="12.75">
      <c r="A32" s="48"/>
      <c r="B32" s="5" t="s">
        <v>41</v>
      </c>
      <c r="C32" s="22">
        <v>912760</v>
      </c>
      <c r="D32" s="22">
        <v>912760</v>
      </c>
      <c r="E32" s="22">
        <v>680704.95</v>
      </c>
      <c r="F32" s="43">
        <v>0</v>
      </c>
      <c r="G32" s="29">
        <f t="shared" si="1"/>
        <v>74.5765535299531</v>
      </c>
    </row>
    <row r="33" spans="1:7" ht="25.5">
      <c r="A33" s="48"/>
      <c r="B33" s="34" t="s">
        <v>42</v>
      </c>
      <c r="C33" s="21">
        <v>913799</v>
      </c>
      <c r="D33" s="21">
        <v>304600</v>
      </c>
      <c r="E33" s="15">
        <v>0</v>
      </c>
      <c r="F33" s="15">
        <v>0</v>
      </c>
      <c r="G33" s="28">
        <v>0</v>
      </c>
    </row>
    <row r="34" spans="1:7" ht="12.75">
      <c r="A34" s="48"/>
      <c r="B34" s="34" t="s">
        <v>43</v>
      </c>
      <c r="C34" s="21">
        <v>1610661</v>
      </c>
      <c r="D34" s="21">
        <v>1616161</v>
      </c>
      <c r="E34" s="21">
        <f>55837.75+5234.04+690686.06+229896.62+81990</f>
        <v>1063644.4700000002</v>
      </c>
      <c r="F34" s="15">
        <v>0</v>
      </c>
      <c r="G34" s="28">
        <f t="shared" si="1"/>
        <v>65.81302667246644</v>
      </c>
    </row>
    <row r="35" spans="1:7" ht="76.5">
      <c r="A35" s="48"/>
      <c r="B35" s="34" t="s">
        <v>61</v>
      </c>
      <c r="C35" s="21">
        <v>105880</v>
      </c>
      <c r="D35" s="21">
        <v>1335908</v>
      </c>
      <c r="E35" s="21">
        <v>867341</v>
      </c>
      <c r="F35" s="15">
        <v>0</v>
      </c>
      <c r="G35" s="28">
        <f t="shared" si="1"/>
        <v>64.9252044302452</v>
      </c>
    </row>
    <row r="36" spans="1:8" ht="12.75">
      <c r="A36" s="48"/>
      <c r="B36" s="34" t="s">
        <v>44</v>
      </c>
      <c r="C36" s="21">
        <f>10426199+1705339</f>
        <v>12131538</v>
      </c>
      <c r="D36" s="21">
        <v>12683553</v>
      </c>
      <c r="E36" s="21">
        <v>9319798</v>
      </c>
      <c r="F36" s="21">
        <v>341467</v>
      </c>
      <c r="G36" s="28">
        <f t="shared" si="1"/>
        <v>73.47939492979609</v>
      </c>
      <c r="H36" s="38"/>
    </row>
    <row r="37" spans="1:8" ht="25.5">
      <c r="A37" s="16" t="s">
        <v>7</v>
      </c>
      <c r="B37" s="31" t="s">
        <v>49</v>
      </c>
      <c r="C37" s="32">
        <f>C5-C26</f>
        <v>-6100000</v>
      </c>
      <c r="D37" s="32">
        <f>D5-D26</f>
        <v>-3828978</v>
      </c>
      <c r="E37" s="32">
        <f>E5-E26</f>
        <v>5212269.119999997</v>
      </c>
      <c r="F37" s="37">
        <v>0</v>
      </c>
      <c r="G37" s="33">
        <f>E37/D37%</f>
        <v>-136.12690174767255</v>
      </c>
      <c r="H37" s="38"/>
    </row>
    <row r="38" spans="1:7" ht="12.75">
      <c r="A38" s="16" t="s">
        <v>8</v>
      </c>
      <c r="B38" s="16" t="s">
        <v>9</v>
      </c>
      <c r="C38" s="32">
        <f>C39-C42</f>
        <v>6100000</v>
      </c>
      <c r="D38" s="32">
        <f>D39-D42</f>
        <v>3828978</v>
      </c>
      <c r="E38" s="32">
        <f>E39-E42</f>
        <v>-1491720.5899999999</v>
      </c>
      <c r="F38" s="37">
        <v>0</v>
      </c>
      <c r="G38" s="33">
        <f>E38/D38%</f>
        <v>-38.95871404850067</v>
      </c>
    </row>
    <row r="39" spans="1:7" ht="12.75">
      <c r="A39" s="16" t="s">
        <v>10</v>
      </c>
      <c r="B39" s="36" t="s">
        <v>46</v>
      </c>
      <c r="C39" s="32">
        <f>C40+C41</f>
        <v>9217200</v>
      </c>
      <c r="D39" s="32">
        <f>D40+D41</f>
        <v>6946178</v>
      </c>
      <c r="E39" s="32">
        <f>E40+E41</f>
        <v>846179.41</v>
      </c>
      <c r="F39" s="37">
        <v>0</v>
      </c>
      <c r="G39" s="33">
        <f>E39/D39*100</f>
        <v>12.181942501329509</v>
      </c>
    </row>
    <row r="40" spans="1:7" ht="12.75">
      <c r="A40" s="49"/>
      <c r="B40" s="11" t="s">
        <v>47</v>
      </c>
      <c r="C40" s="21">
        <v>6100000</v>
      </c>
      <c r="D40" s="21">
        <v>6100000</v>
      </c>
      <c r="E40" s="21">
        <v>0</v>
      </c>
      <c r="F40" s="15">
        <v>0</v>
      </c>
      <c r="G40" s="28">
        <f>E40/D40%</f>
        <v>0</v>
      </c>
    </row>
    <row r="41" spans="1:7" ht="12.75">
      <c r="A41" s="50"/>
      <c r="B41" s="11" t="s">
        <v>48</v>
      </c>
      <c r="C41" s="21">
        <v>3117200</v>
      </c>
      <c r="D41" s="21">
        <v>846178</v>
      </c>
      <c r="E41" s="21">
        <v>846179.41</v>
      </c>
      <c r="F41" s="15">
        <v>0</v>
      </c>
      <c r="G41" s="28">
        <f>E41/D41%</f>
        <v>100.00016663160706</v>
      </c>
    </row>
    <row r="42" spans="1:8" ht="12.75">
      <c r="A42" s="16" t="s">
        <v>11</v>
      </c>
      <c r="B42" s="36" t="s">
        <v>4</v>
      </c>
      <c r="C42" s="32">
        <v>3117200</v>
      </c>
      <c r="D42" s="32">
        <v>3117200</v>
      </c>
      <c r="E42" s="32">
        <v>2337900</v>
      </c>
      <c r="F42" s="37">
        <v>0</v>
      </c>
      <c r="G42" s="33">
        <f>E42/D42*100</f>
        <v>75</v>
      </c>
      <c r="H42" s="38"/>
    </row>
    <row r="43" spans="1:7" ht="12.75">
      <c r="A43" s="8"/>
      <c r="B43" s="8" t="s">
        <v>13</v>
      </c>
      <c r="C43" s="8"/>
      <c r="D43" s="8"/>
      <c r="E43" s="47" t="s">
        <v>12</v>
      </c>
      <c r="F43" s="47"/>
      <c r="G43" s="47"/>
    </row>
    <row r="44" spans="1:7" ht="12.75">
      <c r="A44" s="8"/>
      <c r="B44" s="40" t="s">
        <v>56</v>
      </c>
      <c r="C44" s="8"/>
      <c r="D44" s="8"/>
      <c r="E44" s="39" t="s">
        <v>15</v>
      </c>
      <c r="F44" s="9"/>
      <c r="G44" s="9"/>
    </row>
    <row r="45" spans="1:7" ht="12.75">
      <c r="A45" s="8"/>
      <c r="B45" s="8" t="s">
        <v>14</v>
      </c>
      <c r="C45" s="8"/>
      <c r="D45" s="8"/>
      <c r="E45" s="47" t="s">
        <v>58</v>
      </c>
      <c r="F45" s="47"/>
      <c r="G45" s="47"/>
    </row>
    <row r="46" spans="2:4" ht="12.75">
      <c r="B46" s="38"/>
      <c r="C46" s="38"/>
      <c r="D46" s="38"/>
    </row>
  </sheetData>
  <mergeCells count="9">
    <mergeCell ref="B1:G1"/>
    <mergeCell ref="B2:G2"/>
    <mergeCell ref="A7:A11"/>
    <mergeCell ref="A13:A19"/>
    <mergeCell ref="A21:A23"/>
    <mergeCell ref="E45:G45"/>
    <mergeCell ref="E43:G43"/>
    <mergeCell ref="A31:A36"/>
    <mergeCell ref="A40:A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Budżet</dc:creator>
  <cp:keywords/>
  <dc:description/>
  <cp:lastModifiedBy>Hanna Domagalska</cp:lastModifiedBy>
  <cp:lastPrinted>2012-04-19T08:30:51Z</cp:lastPrinted>
  <dcterms:created xsi:type="dcterms:W3CDTF">2006-07-31T11:17:15Z</dcterms:created>
  <dcterms:modified xsi:type="dcterms:W3CDTF">2012-10-31T09:19:59Z</dcterms:modified>
  <cp:category/>
  <cp:version/>
  <cp:contentType/>
  <cp:contentStatus/>
</cp:coreProperties>
</file>