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<sst xmlns="http://schemas.openxmlformats.org/spreadsheetml/2006/main" count="67" uniqueCount="64">
  <si>
    <t>Wyszczególnienie</t>
  </si>
  <si>
    <t>Plan wg uchwały budżetowej</t>
  </si>
  <si>
    <t>Plan po zmianach</t>
  </si>
  <si>
    <t>DOCHODY</t>
  </si>
  <si>
    <t>ROZCHODY (spłata kredytu)</t>
  </si>
  <si>
    <t>Poz.</t>
  </si>
  <si>
    <t>B</t>
  </si>
  <si>
    <t>C</t>
  </si>
  <si>
    <t>D</t>
  </si>
  <si>
    <t>FINANSOWANIE ( D1 - D2 )</t>
  </si>
  <si>
    <t>D1</t>
  </si>
  <si>
    <t>D2</t>
  </si>
  <si>
    <t>Starosta Sierpecki</t>
  </si>
  <si>
    <t>Skarbnik Powiatu</t>
  </si>
  <si>
    <t>Stanisław Pijankowski</t>
  </si>
  <si>
    <t xml:space="preserve">     ( - )</t>
  </si>
  <si>
    <t>A.</t>
  </si>
  <si>
    <t>Dochody własne z tego:</t>
  </si>
  <si>
    <t>podatek dochodowy od osób fizycznych</t>
  </si>
  <si>
    <t>podatek dochodowy od osób prawnych</t>
  </si>
  <si>
    <t>dochody z mienia powiatu</t>
  </si>
  <si>
    <t>pozostałe dochody</t>
  </si>
  <si>
    <t>A2</t>
  </si>
  <si>
    <t>Dotacje celowe z tego:</t>
  </si>
  <si>
    <t>w złotych</t>
  </si>
  <si>
    <t>na zadania z zakresu administracji rządowej</t>
  </si>
  <si>
    <t>w tym inwestycyjne</t>
  </si>
  <si>
    <t>na zadania własne</t>
  </si>
  <si>
    <t>na zadania realizowane na podstawie porozumień między jst</t>
  </si>
  <si>
    <t>A3</t>
  </si>
  <si>
    <t>Subwencje ogólne z tego:</t>
  </si>
  <si>
    <t>część oświatowa</t>
  </si>
  <si>
    <t>część równoważąca</t>
  </si>
  <si>
    <t>część wyrównawcza</t>
  </si>
  <si>
    <t>Dochody wykonane</t>
  </si>
  <si>
    <t>Dochody otrzymane</t>
  </si>
  <si>
    <t>WYDATKI OGÓŁEM  z tego</t>
  </si>
  <si>
    <t>Poz</t>
  </si>
  <si>
    <t>Plan po zmiananch</t>
  </si>
  <si>
    <t>Wydatki wykonane</t>
  </si>
  <si>
    <t>w tym: na inwestycje</t>
  </si>
  <si>
    <t xml:space="preserve">B2 </t>
  </si>
  <si>
    <t>Wydatki bieżące z tego:</t>
  </si>
  <si>
    <t>wydatki na wynagrodzenia</t>
  </si>
  <si>
    <t>pochodne od wynagrodzeń</t>
  </si>
  <si>
    <t>wydatki na obsługę długu</t>
  </si>
  <si>
    <t>wydatki z tytułu udzielonych gwarancji</t>
  </si>
  <si>
    <t>dotacje</t>
  </si>
  <si>
    <t>pozostałe wydatki</t>
  </si>
  <si>
    <t>Zobowiązania</t>
  </si>
  <si>
    <t>PRZYCHODY OGÓŁEM</t>
  </si>
  <si>
    <t>z tego: kredyty bankowe</t>
  </si>
  <si>
    <t>inne żródła</t>
  </si>
  <si>
    <t>DEFICYT/NADWYŻKA BUDŻETU ( A - B )</t>
  </si>
  <si>
    <t>% 5:4</t>
  </si>
  <si>
    <t>B1</t>
  </si>
  <si>
    <t>A1</t>
  </si>
  <si>
    <t xml:space="preserve">Kwartalna informacja o wykonaniu budżetu Powiatu Sierpeckiego za okres od 1 stycznia do 30 czerwca 2007 roku </t>
  </si>
  <si>
    <t>Wydatki majątkowe</t>
  </si>
  <si>
    <t>Środki na uzupełnienie dochodów powiatu</t>
  </si>
  <si>
    <t>% wykonania              5:4</t>
  </si>
  <si>
    <t>Paweł Kaźmierczak</t>
  </si>
  <si>
    <t xml:space="preserve">              ( - )      </t>
  </si>
  <si>
    <t>za okres od 1 stycznia do 30 września 2008 roku.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</si>
</sst>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">
    <font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 wrapText="1"/>
    </xf>
    <xf numFmtId="3" fontId="2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E36" sqref="E36"/>
    </sheetView>
  </sheetViews>
  <sheetFormatPr defaultColWidth="9.00390625" defaultRowHeight="12.75"/>
  <cols>
    <col min="1" max="1" width="3.125" style="0" customWidth="1"/>
    <col min="2" max="2" width="24.25390625" style="0" customWidth="1"/>
    <col min="3" max="3" width="12.625" style="0" customWidth="1"/>
    <col min="4" max="4" width="12.125" style="0" customWidth="1"/>
    <col min="5" max="6" width="11.375" style="0" customWidth="1"/>
    <col min="7" max="7" width="8.00390625" style="0" customWidth="1"/>
  </cols>
  <sheetData>
    <row r="1" spans="2:7" ht="18.75" customHeight="1">
      <c r="B1" s="49" t="s">
        <v>57</v>
      </c>
      <c r="C1" s="49"/>
      <c r="D1" s="49"/>
      <c r="E1" s="49"/>
      <c r="F1" s="49"/>
      <c r="G1" s="49"/>
    </row>
    <row r="2" spans="2:7" ht="18.75">
      <c r="B2" s="50" t="s">
        <v>63</v>
      </c>
      <c r="C2" s="50"/>
      <c r="D2" s="50"/>
      <c r="E2" s="50"/>
      <c r="F2" s="50"/>
      <c r="G2" s="50"/>
    </row>
    <row r="3" spans="2:7" ht="12.75">
      <c r="B3" s="51" t="s">
        <v>24</v>
      </c>
      <c r="C3" s="51"/>
      <c r="D3" s="51"/>
      <c r="E3" s="51"/>
      <c r="F3" s="51"/>
      <c r="G3" s="51"/>
    </row>
    <row r="4" spans="1:8" ht="51">
      <c r="A4" s="2" t="s">
        <v>5</v>
      </c>
      <c r="B4" s="3" t="s">
        <v>0</v>
      </c>
      <c r="C4" s="3" t="s">
        <v>1</v>
      </c>
      <c r="D4" s="3" t="s">
        <v>2</v>
      </c>
      <c r="E4" s="3" t="s">
        <v>34</v>
      </c>
      <c r="F4" s="3" t="s">
        <v>35</v>
      </c>
      <c r="G4" s="3" t="s">
        <v>60</v>
      </c>
      <c r="H4" s="1"/>
    </row>
    <row r="5" spans="1:8" ht="12.75">
      <c r="A5" s="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"/>
    </row>
    <row r="6" spans="1:7" ht="12.75">
      <c r="A6" s="13" t="s">
        <v>16</v>
      </c>
      <c r="B6" s="14" t="s">
        <v>3</v>
      </c>
      <c r="C6" s="15">
        <f>C7+C13+C19</f>
        <v>34769611</v>
      </c>
      <c r="D6" s="15">
        <f>D7+D13+D19</f>
        <v>39277168</v>
      </c>
      <c r="E6" s="15">
        <f>E7+E13+E19</f>
        <v>30750776.26</v>
      </c>
      <c r="F6" s="15">
        <f>F7+F13+F19</f>
        <v>29507192.45</v>
      </c>
      <c r="G6" s="25">
        <f>E6/D6%</f>
        <v>78.2917349336388</v>
      </c>
    </row>
    <row r="7" spans="1:7" ht="12.75" customHeight="1">
      <c r="A7" s="17" t="s">
        <v>56</v>
      </c>
      <c r="B7" s="18" t="s">
        <v>17</v>
      </c>
      <c r="C7" s="19">
        <f>C8+C10+C11+C12</f>
        <v>7354309</v>
      </c>
      <c r="D7" s="19">
        <f>D8+D10+D11+D12</f>
        <v>8307928</v>
      </c>
      <c r="E7" s="19">
        <f>E8+E10+E11+E12</f>
        <v>6762227.8100000005</v>
      </c>
      <c r="F7" s="19">
        <f>F8+F10+F11+F12</f>
        <v>6812814</v>
      </c>
      <c r="G7" s="26">
        <f>E7/D7%</f>
        <v>81.3948773990338</v>
      </c>
    </row>
    <row r="8" spans="1:7" ht="23.25" customHeight="1">
      <c r="A8" s="43"/>
      <c r="B8" s="11" t="s">
        <v>18</v>
      </c>
      <c r="C8" s="8">
        <v>4131178</v>
      </c>
      <c r="D8" s="8">
        <v>4131178</v>
      </c>
      <c r="E8" s="8">
        <v>3102923</v>
      </c>
      <c r="F8" s="8">
        <v>3153245</v>
      </c>
      <c r="G8" s="27">
        <f>E8/D8%</f>
        <v>75.1098839120464</v>
      </c>
    </row>
    <row r="9" spans="1:7" ht="12.75" customHeight="1" hidden="1">
      <c r="A9" s="47"/>
      <c r="B9" s="11"/>
      <c r="C9" s="16"/>
      <c r="D9" s="16"/>
      <c r="E9" s="16"/>
      <c r="F9" s="16"/>
      <c r="G9" s="28"/>
    </row>
    <row r="10" spans="1:7" ht="25.5">
      <c r="A10" s="47"/>
      <c r="B10" s="11" t="s">
        <v>19</v>
      </c>
      <c r="C10" s="22">
        <v>125000</v>
      </c>
      <c r="D10" s="22">
        <v>125000</v>
      </c>
      <c r="E10" s="22">
        <v>63772</v>
      </c>
      <c r="F10" s="22">
        <v>60655</v>
      </c>
      <c r="G10" s="29">
        <f aca="true" t="shared" si="0" ref="G10:G22">E10/D10%</f>
        <v>51.0176</v>
      </c>
    </row>
    <row r="11" spans="1:7" ht="12.75">
      <c r="A11" s="47"/>
      <c r="B11" s="6" t="s">
        <v>20</v>
      </c>
      <c r="C11" s="23">
        <v>1354700</v>
      </c>
      <c r="D11" s="23">
        <f>130000+1800+14850+40800+490+135000+465000+35000+30000+731710</f>
        <v>1584650</v>
      </c>
      <c r="E11" s="23">
        <f>130000+2550+12696.03+22945.33+15600+559774.09+35852.93+375788.43</f>
        <v>1155206.81</v>
      </c>
      <c r="F11" s="23">
        <v>1155207</v>
      </c>
      <c r="G11" s="30">
        <f t="shared" si="0"/>
        <v>72.8998081595305</v>
      </c>
    </row>
    <row r="12" spans="1:7" ht="12.75">
      <c r="A12" s="48"/>
      <c r="B12" s="6" t="s">
        <v>21</v>
      </c>
      <c r="C12" s="23">
        <v>1743431</v>
      </c>
      <c r="D12" s="23">
        <v>2467100</v>
      </c>
      <c r="E12" s="23">
        <v>2440326</v>
      </c>
      <c r="F12" s="23">
        <v>2443707</v>
      </c>
      <c r="G12" s="30">
        <f t="shared" si="0"/>
        <v>98.91475821815087</v>
      </c>
    </row>
    <row r="13" spans="1:7" ht="12.75">
      <c r="A13" s="20" t="s">
        <v>22</v>
      </c>
      <c r="B13" s="21" t="s">
        <v>23</v>
      </c>
      <c r="C13" s="24">
        <f>C14+C16+C17</f>
        <v>7066459</v>
      </c>
      <c r="D13" s="24">
        <f>D14+D16+D17</f>
        <v>9816703</v>
      </c>
      <c r="E13" s="24">
        <f>E14+E16+E17</f>
        <v>6590196.45</v>
      </c>
      <c r="F13" s="24">
        <f>F14+F16+F17</f>
        <v>6449966.45</v>
      </c>
      <c r="G13" s="31">
        <f t="shared" si="0"/>
        <v>67.13248276941862</v>
      </c>
    </row>
    <row r="14" spans="1:7" ht="25.5">
      <c r="A14" s="43"/>
      <c r="B14" s="6" t="s">
        <v>25</v>
      </c>
      <c r="C14" s="23">
        <v>6166855</v>
      </c>
      <c r="D14" s="23">
        <v>6665915</v>
      </c>
      <c r="E14" s="23">
        <v>4313168</v>
      </c>
      <c r="F14" s="23">
        <v>4172938</v>
      </c>
      <c r="G14" s="30">
        <f t="shared" si="0"/>
        <v>64.70481546794402</v>
      </c>
    </row>
    <row r="15" spans="1:7" ht="12.75">
      <c r="A15" s="44"/>
      <c r="B15" s="6" t="s">
        <v>26</v>
      </c>
      <c r="C15" s="23">
        <v>2440000</v>
      </c>
      <c r="D15" s="23">
        <v>2740000</v>
      </c>
      <c r="E15" s="23">
        <v>940087</v>
      </c>
      <c r="F15" s="23">
        <v>940087</v>
      </c>
      <c r="G15" s="30">
        <f t="shared" si="0"/>
        <v>34.309744525547444</v>
      </c>
    </row>
    <row r="16" spans="1:7" ht="12.75">
      <c r="A16" s="44"/>
      <c r="B16" s="6" t="s">
        <v>27</v>
      </c>
      <c r="C16" s="23">
        <v>879840</v>
      </c>
      <c r="D16" s="23">
        <f>5527+2017+7714+893400+600+8000</f>
        <v>917258</v>
      </c>
      <c r="E16" s="23">
        <v>709679</v>
      </c>
      <c r="F16" s="23">
        <v>709679</v>
      </c>
      <c r="G16" s="30">
        <f t="shared" si="0"/>
        <v>77.36961683626635</v>
      </c>
    </row>
    <row r="17" spans="1:7" ht="36.75" customHeight="1">
      <c r="A17" s="44"/>
      <c r="B17" s="6" t="s">
        <v>28</v>
      </c>
      <c r="C17" s="23">
        <v>19764</v>
      </c>
      <c r="D17" s="23">
        <f>2196085+19764+17681</f>
        <v>2233530</v>
      </c>
      <c r="E17" s="23">
        <f>1544022.79+11093.34+12233.32</f>
        <v>1567349.4500000002</v>
      </c>
      <c r="F17" s="23">
        <f>E17</f>
        <v>1567349.4500000002</v>
      </c>
      <c r="G17" s="30">
        <f t="shared" si="0"/>
        <v>70.17364664902644</v>
      </c>
    </row>
    <row r="18" spans="1:7" ht="12.75">
      <c r="A18" s="45"/>
      <c r="B18" s="6" t="s">
        <v>26</v>
      </c>
      <c r="C18" s="23"/>
      <c r="D18" s="23">
        <v>2196085</v>
      </c>
      <c r="E18" s="23">
        <v>1544022.79</v>
      </c>
      <c r="F18" s="23">
        <v>1544022.79</v>
      </c>
      <c r="G18" s="30">
        <f t="shared" si="0"/>
        <v>70.30797031991021</v>
      </c>
    </row>
    <row r="19" spans="1:7" ht="12.75">
      <c r="A19" s="20" t="s">
        <v>29</v>
      </c>
      <c r="B19" s="21" t="s">
        <v>30</v>
      </c>
      <c r="C19" s="24">
        <f>C20+C21+C22+C23</f>
        <v>20348843</v>
      </c>
      <c r="D19" s="24">
        <f>D20+D21+D22</f>
        <v>21152537</v>
      </c>
      <c r="E19" s="24">
        <f>E20+E21+E22</f>
        <v>17398352</v>
      </c>
      <c r="F19" s="24">
        <f>F20+F21+F22</f>
        <v>16244412</v>
      </c>
      <c r="G19" s="31">
        <f t="shared" si="0"/>
        <v>82.25184525147031</v>
      </c>
    </row>
    <row r="20" spans="1:7" ht="12.75">
      <c r="A20" s="43"/>
      <c r="B20" s="6" t="s">
        <v>31</v>
      </c>
      <c r="C20" s="23">
        <v>15001214</v>
      </c>
      <c r="D20" s="23">
        <v>15801884</v>
      </c>
      <c r="E20" s="23">
        <v>13385360</v>
      </c>
      <c r="F20" s="23">
        <v>12231420</v>
      </c>
      <c r="G20" s="30">
        <f t="shared" si="0"/>
        <v>84.7073678050035</v>
      </c>
    </row>
    <row r="21" spans="1:7" ht="12.75">
      <c r="A21" s="44"/>
      <c r="B21" s="6" t="s">
        <v>32</v>
      </c>
      <c r="C21" s="23">
        <v>1676472</v>
      </c>
      <c r="D21" s="23">
        <v>1679496</v>
      </c>
      <c r="E21" s="23">
        <v>1259622</v>
      </c>
      <c r="F21" s="23">
        <v>1259622</v>
      </c>
      <c r="G21" s="30">
        <f t="shared" si="0"/>
        <v>75</v>
      </c>
    </row>
    <row r="22" spans="1:7" ht="12.75">
      <c r="A22" s="44"/>
      <c r="B22" s="6" t="s">
        <v>33</v>
      </c>
      <c r="C22" s="23">
        <v>3671157</v>
      </c>
      <c r="D22" s="23">
        <v>3671157</v>
      </c>
      <c r="E22" s="23">
        <v>2753370</v>
      </c>
      <c r="F22" s="23">
        <v>2753370</v>
      </c>
      <c r="G22" s="30">
        <f t="shared" si="0"/>
        <v>75.00006128858014</v>
      </c>
    </row>
    <row r="23" spans="1:7" ht="23.25" customHeight="1">
      <c r="A23" s="48"/>
      <c r="B23" s="6" t="s">
        <v>59</v>
      </c>
      <c r="C23" s="7">
        <v>0</v>
      </c>
      <c r="D23" s="23"/>
      <c r="E23" s="23"/>
      <c r="F23" s="23"/>
      <c r="G23" s="30"/>
    </row>
    <row r="24" spans="1:7" ht="38.25">
      <c r="A24" s="36" t="s">
        <v>37</v>
      </c>
      <c r="B24" s="21" t="s">
        <v>0</v>
      </c>
      <c r="C24" s="37" t="s">
        <v>1</v>
      </c>
      <c r="D24" s="37" t="s">
        <v>38</v>
      </c>
      <c r="E24" s="37" t="s">
        <v>39</v>
      </c>
      <c r="F24" s="37" t="s">
        <v>49</v>
      </c>
      <c r="G24" s="31" t="s">
        <v>54</v>
      </c>
    </row>
    <row r="25" spans="1:7" ht="12.75">
      <c r="A25" s="17" t="s">
        <v>6</v>
      </c>
      <c r="B25" s="32" t="s">
        <v>36</v>
      </c>
      <c r="C25" s="33">
        <f>C26+C29</f>
        <v>39869611</v>
      </c>
      <c r="D25" s="33">
        <f>D26+D29</f>
        <v>44377168</v>
      </c>
      <c r="E25" s="33">
        <f>E26+E29</f>
        <v>29216585.49</v>
      </c>
      <c r="F25" s="33">
        <f>F26+F29</f>
        <v>929390</v>
      </c>
      <c r="G25" s="34">
        <f>E25/D25%</f>
        <v>65.83697609996203</v>
      </c>
    </row>
    <row r="26" spans="1:7" ht="12.75">
      <c r="A26" s="17" t="s">
        <v>55</v>
      </c>
      <c r="B26" s="18" t="s">
        <v>58</v>
      </c>
      <c r="C26" s="33">
        <v>7580000</v>
      </c>
      <c r="D26" s="33">
        <v>10040101</v>
      </c>
      <c r="E26" s="33">
        <v>5134846</v>
      </c>
      <c r="F26" s="33">
        <v>0</v>
      </c>
      <c r="G26" s="34">
        <f>E26/D26%</f>
        <v>51.143369972074986</v>
      </c>
    </row>
    <row r="27" spans="1:7" ht="12.75" hidden="1">
      <c r="A27" s="2"/>
      <c r="B27" s="2"/>
      <c r="C27" s="22"/>
      <c r="D27" s="22"/>
      <c r="E27" s="22"/>
      <c r="F27" s="22"/>
      <c r="G27" s="29"/>
    </row>
    <row r="28" spans="1:7" ht="12.75">
      <c r="A28" s="2"/>
      <c r="B28" s="2" t="s">
        <v>40</v>
      </c>
      <c r="C28" s="22">
        <v>7580000</v>
      </c>
      <c r="D28" s="22">
        <v>10040101</v>
      </c>
      <c r="E28" s="22">
        <v>5134846</v>
      </c>
      <c r="F28" s="22">
        <v>0</v>
      </c>
      <c r="G28" s="29">
        <f aca="true" t="shared" si="1" ref="G28:G34">E28/D28%</f>
        <v>51.143369972074986</v>
      </c>
    </row>
    <row r="29" spans="1:7" ht="12.75">
      <c r="A29" s="20" t="s">
        <v>41</v>
      </c>
      <c r="B29" s="20" t="s">
        <v>42</v>
      </c>
      <c r="C29" s="24">
        <v>32289611</v>
      </c>
      <c r="D29" s="24">
        <f>D30+D31+D32+D33+D34+D35</f>
        <v>34337067</v>
      </c>
      <c r="E29" s="24">
        <f>E30+E31+E32+E33+E34+E35</f>
        <v>24081739.49</v>
      </c>
      <c r="F29" s="24">
        <f>F30+F31+F32+F33+F34+F35</f>
        <v>929390</v>
      </c>
      <c r="G29" s="31">
        <f t="shared" si="1"/>
        <v>70.1333619729373</v>
      </c>
    </row>
    <row r="30" spans="1:7" ht="12.75">
      <c r="A30" s="43"/>
      <c r="B30" s="5" t="s">
        <v>43</v>
      </c>
      <c r="C30" s="23">
        <v>17599458</v>
      </c>
      <c r="D30" s="23">
        <f>15379157+78692+1104602+1829092+102103+152363+201255</f>
        <v>18847264</v>
      </c>
      <c r="E30" s="23">
        <f>11553487+51159+1059922+1312334+51447+126688+98931</f>
        <v>14253968</v>
      </c>
      <c r="F30" s="23">
        <f>350462+1669+26544+1865</f>
        <v>380540</v>
      </c>
      <c r="G30" s="30">
        <f t="shared" si="1"/>
        <v>75.62884458985664</v>
      </c>
    </row>
    <row r="31" spans="1:7" ht="12.75">
      <c r="A31" s="47"/>
      <c r="B31" s="5" t="s">
        <v>44</v>
      </c>
      <c r="C31" s="23">
        <v>2853738</v>
      </c>
      <c r="D31" s="23">
        <f>2856595+396999</f>
        <v>3253594</v>
      </c>
      <c r="E31" s="23">
        <f>1858235+295322</f>
        <v>2153557</v>
      </c>
      <c r="F31" s="23">
        <f>165810+67694</f>
        <v>233504</v>
      </c>
      <c r="G31" s="30">
        <f t="shared" si="1"/>
        <v>66.19009624433781</v>
      </c>
    </row>
    <row r="32" spans="1:7" ht="12.75">
      <c r="A32" s="47"/>
      <c r="B32" s="5" t="s">
        <v>45</v>
      </c>
      <c r="C32" s="23">
        <v>386100</v>
      </c>
      <c r="D32" s="23">
        <v>386100</v>
      </c>
      <c r="E32" s="23">
        <v>258369</v>
      </c>
      <c r="F32" s="7">
        <v>0</v>
      </c>
      <c r="G32" s="30">
        <f t="shared" si="1"/>
        <v>66.91763791763792</v>
      </c>
    </row>
    <row r="33" spans="1:7" ht="25.5">
      <c r="A33" s="47"/>
      <c r="B33" s="35" t="s">
        <v>46</v>
      </c>
      <c r="C33" s="22">
        <v>519100</v>
      </c>
      <c r="D33" s="22">
        <v>302900</v>
      </c>
      <c r="E33" s="16">
        <v>0</v>
      </c>
      <c r="F33" s="16">
        <v>0</v>
      </c>
      <c r="G33" s="29">
        <f t="shared" si="1"/>
        <v>0</v>
      </c>
    </row>
    <row r="34" spans="1:7" ht="12.75">
      <c r="A34" s="47"/>
      <c r="B34" s="35" t="s">
        <v>47</v>
      </c>
      <c r="C34" s="22">
        <v>1255669</v>
      </c>
      <c r="D34" s="22">
        <f>282014+74000+844861+1130000+100000</f>
        <v>2430875</v>
      </c>
      <c r="E34" s="22">
        <f>122754+74000+452177.49+605606</f>
        <v>1254537.49</v>
      </c>
      <c r="F34" s="16">
        <v>0</v>
      </c>
      <c r="G34" s="29">
        <f t="shared" si="1"/>
        <v>51.60847390342983</v>
      </c>
    </row>
    <row r="35" spans="1:7" ht="12.75">
      <c r="A35" s="48"/>
      <c r="B35" s="35" t="s">
        <v>48</v>
      </c>
      <c r="C35" s="22">
        <f>C29-C30-C31-C32-C33-C34</f>
        <v>9675546</v>
      </c>
      <c r="D35" s="22">
        <v>9116334</v>
      </c>
      <c r="E35" s="22">
        <v>6161308</v>
      </c>
      <c r="F35" s="22">
        <v>315346</v>
      </c>
      <c r="G35" s="29"/>
    </row>
    <row r="36" spans="1:7" ht="25.5">
      <c r="A36" s="17" t="s">
        <v>7</v>
      </c>
      <c r="B36" s="32" t="s">
        <v>53</v>
      </c>
      <c r="C36" s="33">
        <f>C6-C25</f>
        <v>-5100000</v>
      </c>
      <c r="D36" s="33">
        <f>D6-D25</f>
        <v>-5100000</v>
      </c>
      <c r="E36" s="33">
        <f>E38-E41</f>
        <v>3210426</v>
      </c>
      <c r="F36" s="39">
        <v>0</v>
      </c>
      <c r="G36" s="34" t="e">
        <f>#REF!/D36%</f>
        <v>#REF!</v>
      </c>
    </row>
    <row r="37" spans="1:7" ht="12.75">
      <c r="A37" s="17" t="s">
        <v>8</v>
      </c>
      <c r="B37" s="17" t="s">
        <v>9</v>
      </c>
      <c r="C37" s="33">
        <f>C38-C41</f>
        <v>5100000</v>
      </c>
      <c r="D37" s="33">
        <f>D38-D41</f>
        <v>5100000</v>
      </c>
      <c r="F37" s="39">
        <v>0</v>
      </c>
      <c r="G37" s="34">
        <f>E36/D37%</f>
        <v>62.94952941176471</v>
      </c>
    </row>
    <row r="38" spans="1:7" ht="12.75">
      <c r="A38" s="17" t="s">
        <v>10</v>
      </c>
      <c r="B38" s="38" t="s">
        <v>50</v>
      </c>
      <c r="C38" s="33">
        <f>C39</f>
        <v>6221000</v>
      </c>
      <c r="D38" s="33">
        <f>D39+D40</f>
        <v>6221000</v>
      </c>
      <c r="E38" s="33">
        <f>E39+E40</f>
        <v>4001176</v>
      </c>
      <c r="F38" s="39">
        <v>0</v>
      </c>
      <c r="G38" s="34">
        <f>E38/D38*100</f>
        <v>64.31724803086321</v>
      </c>
    </row>
    <row r="39" spans="1:7" ht="12.75">
      <c r="A39" s="43"/>
      <c r="B39" s="12" t="s">
        <v>51</v>
      </c>
      <c r="C39" s="22">
        <v>6221000</v>
      </c>
      <c r="D39" s="22">
        <v>6221000</v>
      </c>
      <c r="E39" s="22">
        <v>3221000</v>
      </c>
      <c r="F39" s="16">
        <v>0</v>
      </c>
      <c r="G39" s="29"/>
    </row>
    <row r="40" spans="1:7" ht="12.75">
      <c r="A40" s="45"/>
      <c r="B40" s="12" t="s">
        <v>52</v>
      </c>
      <c r="C40" s="22"/>
      <c r="D40" s="22"/>
      <c r="E40" s="22">
        <v>780176</v>
      </c>
      <c r="F40" s="16">
        <v>0</v>
      </c>
      <c r="G40" s="29"/>
    </row>
    <row r="41" spans="1:7" ht="12.75">
      <c r="A41" s="17" t="s">
        <v>11</v>
      </c>
      <c r="B41" s="38" t="s">
        <v>4</v>
      </c>
      <c r="C41" s="33">
        <v>1121000</v>
      </c>
      <c r="D41" s="33">
        <v>1121000</v>
      </c>
      <c r="E41" s="33">
        <v>790750</v>
      </c>
      <c r="F41" s="39">
        <v>0</v>
      </c>
      <c r="G41" s="34">
        <f>E41/D41*100</f>
        <v>70.53969669937555</v>
      </c>
    </row>
    <row r="42" spans="1:7" ht="12.75">
      <c r="A42" s="9"/>
      <c r="B42" s="9"/>
      <c r="C42" s="9"/>
      <c r="D42" s="9"/>
      <c r="E42" s="9"/>
      <c r="F42" s="9"/>
      <c r="G42" s="9"/>
    </row>
    <row r="43" spans="1:7" ht="12.75">
      <c r="A43" s="9"/>
      <c r="B43" s="9" t="s">
        <v>13</v>
      </c>
      <c r="C43" s="9"/>
      <c r="D43" s="9"/>
      <c r="E43" s="46" t="s">
        <v>12</v>
      </c>
      <c r="F43" s="46"/>
      <c r="G43" s="46"/>
    </row>
    <row r="44" spans="1:7" ht="12.75">
      <c r="A44" s="9"/>
      <c r="B44" s="42" t="s">
        <v>62</v>
      </c>
      <c r="C44" s="9"/>
      <c r="D44" s="9"/>
      <c r="E44" s="41" t="s">
        <v>15</v>
      </c>
      <c r="F44" s="10"/>
      <c r="G44" s="10"/>
    </row>
    <row r="45" spans="1:7" ht="12.75">
      <c r="A45" s="9"/>
      <c r="B45" s="9" t="s">
        <v>14</v>
      </c>
      <c r="C45" s="9"/>
      <c r="D45" s="9"/>
      <c r="E45" s="46" t="s">
        <v>61</v>
      </c>
      <c r="F45" s="46"/>
      <c r="G45" s="46"/>
    </row>
    <row r="46" spans="2:4" ht="12.75">
      <c r="B46" s="40"/>
      <c r="C46" s="40"/>
      <c r="D46" s="40"/>
    </row>
  </sheetData>
  <mergeCells count="10">
    <mergeCell ref="B1:G1"/>
    <mergeCell ref="B2:G2"/>
    <mergeCell ref="B3:G3"/>
    <mergeCell ref="A8:A12"/>
    <mergeCell ref="A14:A18"/>
    <mergeCell ref="E45:G45"/>
    <mergeCell ref="E43:G43"/>
    <mergeCell ref="A30:A35"/>
    <mergeCell ref="A39:A40"/>
    <mergeCell ref="A20:A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Budżet</dc:creator>
  <cp:keywords/>
  <dc:description/>
  <cp:lastModifiedBy>Stanisław Pijankowski</cp:lastModifiedBy>
  <cp:lastPrinted>2008-10-29T12:52:44Z</cp:lastPrinted>
  <dcterms:created xsi:type="dcterms:W3CDTF">2006-07-31T11:17:15Z</dcterms:created>
  <dcterms:modified xsi:type="dcterms:W3CDTF">2008-10-31T07:43:45Z</dcterms:modified>
  <cp:category/>
  <cp:version/>
  <cp:contentType/>
  <cp:contentStatus/>
</cp:coreProperties>
</file>