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<sst xmlns="http://schemas.openxmlformats.org/spreadsheetml/2006/main" count="66" uniqueCount="62">
  <si>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za okres od 1 stycznia do 30 września 2010 roku.</t>
  </si>
  <si>
    <t>Poz.</t>
  </si>
  <si>
    <t>Wyszczególnienie</t>
  </si>
  <si>
    <t>Plan wg uchwały budżetowej</t>
  </si>
  <si>
    <t>Plan po zmianach</t>
  </si>
  <si>
    <t>Dochody wykonane</t>
  </si>
  <si>
    <t>Dochody otrzymane</t>
  </si>
  <si>
    <t>% wykonania              5:4</t>
  </si>
  <si>
    <t>A.</t>
  </si>
  <si>
    <t>DOCHODY</t>
  </si>
  <si>
    <t>A1</t>
  </si>
  <si>
    <t>Dochody własne z tego:</t>
  </si>
  <si>
    <t>podatek dochodowy od osób fizycznych</t>
  </si>
  <si>
    <t>podatek dochodowy od osób prawnych</t>
  </si>
  <si>
    <t>dochody z mienia powiatu</t>
  </si>
  <si>
    <t>pozostałe dochody</t>
  </si>
  <si>
    <t>A2</t>
  </si>
  <si>
    <t>Dotacje celowe z tego:</t>
  </si>
  <si>
    <t>na zadania z zakresu administracji rządowej</t>
  </si>
  <si>
    <t>w tym inwestycyjne</t>
  </si>
  <si>
    <t>na zadania własne</t>
  </si>
  <si>
    <t>na zadania realizowane na podstawie porozumień między jst</t>
  </si>
  <si>
    <t>dotacje z funduszy rozwojowych</t>
  </si>
  <si>
    <t xml:space="preserve">dotacje z funduszy celowych </t>
  </si>
  <si>
    <t>w tym : inwestycyjne</t>
  </si>
  <si>
    <t>A3</t>
  </si>
  <si>
    <t>Subwencje ogólne z tego:</t>
  </si>
  <si>
    <t>część oświatowa</t>
  </si>
  <si>
    <t>część równoważąca</t>
  </si>
  <si>
    <t>część wyrównawcza</t>
  </si>
  <si>
    <t>Poz</t>
  </si>
  <si>
    <t>Wydatki wykonane</t>
  </si>
  <si>
    <t>Zobowiązania</t>
  </si>
  <si>
    <t>% 5:4</t>
  </si>
  <si>
    <t>B</t>
  </si>
  <si>
    <t>WYDATKI OGÓŁEM  z tego</t>
  </si>
  <si>
    <t>B1</t>
  </si>
  <si>
    <t>Wydatki majątkowe</t>
  </si>
  <si>
    <t>w tym: na inwestycje</t>
  </si>
  <si>
    <t xml:space="preserve">B2 </t>
  </si>
  <si>
    <t>Wydatki bieżące z tego:</t>
  </si>
  <si>
    <t>wydatki na uposażenia, wynagrodzenia i składki od nich naliczane</t>
  </si>
  <si>
    <t>wydatki na obsługę długu</t>
  </si>
  <si>
    <t>wydatki z tytułu udzielonych gwarancji</t>
  </si>
  <si>
    <t>dotacje</t>
  </si>
  <si>
    <t>pozostałe wydatki</t>
  </si>
  <si>
    <t>C</t>
  </si>
  <si>
    <t>DEFICYT/NADWYŻKA BUDŻETU ( A - B )</t>
  </si>
  <si>
    <t>D</t>
  </si>
  <si>
    <t>FINANSOWANIE ( D1 - D2 )</t>
  </si>
  <si>
    <t>D1</t>
  </si>
  <si>
    <t>PRZYCHODY OGÓŁEM</t>
  </si>
  <si>
    <t>z tego: kredyty bankowe</t>
  </si>
  <si>
    <t>inne żródła</t>
  </si>
  <si>
    <t>D2</t>
  </si>
  <si>
    <t>ROZCHODY (spłata kredytu)</t>
  </si>
  <si>
    <t>Skarbnik Powiatu</t>
  </si>
  <si>
    <t>Starosta Sierpecki</t>
  </si>
  <si>
    <t xml:space="preserve">              ( - )      </t>
  </si>
  <si>
    <t xml:space="preserve">     ( - )</t>
  </si>
  <si>
    <t>Stanisław Pijankowski</t>
  </si>
  <si>
    <t>Marek Gąsiorowski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</si>
</sst>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5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3" fillId="0" borderId="3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4" fontId="4" fillId="0" borderId="1" xfId="0" applyFont="1" applyBorder="1" applyAlignment="1">
      <alignment/>
    </xf>
    <xf numFmtId="165" fontId="4" fillId="0" borderId="3" xfId="0" applyNumberFormat="1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4" fontId="3" fillId="0" borderId="3" xfId="0" applyFont="1" applyBorder="1" applyAlignment="1">
      <alignment wrapText="1"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6">
      <selection activeCell="I36" sqref="I36"/>
    </sheetView>
  </sheetViews>
  <sheetFormatPr defaultColWidth="9.00390625" defaultRowHeight="12.75"/>
  <cols>
    <col min="1" max="1" width="3.875" style="0" customWidth="1"/>
    <col min="2" max="2" width="26.875" style="0" customWidth="1"/>
    <col min="3" max="3" width="12.625" style="0" customWidth="1"/>
    <col min="4" max="4" width="12.125" style="0" customWidth="1"/>
    <col min="5" max="6" width="11.375" style="0" customWidth="1"/>
    <col min="7" max="7" width="8.00390625" style="0" customWidth="1"/>
    <col min="8" max="8" width="10.125" style="0" customWidth="1"/>
  </cols>
  <sheetData>
    <row r="1" spans="2:7" ht="17.25">
      <c r="B1" s="1" t="s">
        <v>0</v>
      </c>
      <c r="C1" s="1"/>
      <c r="D1" s="1"/>
      <c r="E1" s="1"/>
      <c r="F1" s="1"/>
      <c r="G1" s="1"/>
    </row>
    <row r="2" spans="1:8" ht="45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8" ht="12.75">
      <c r="A3" s="5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4"/>
    </row>
    <row r="4" spans="1:8" ht="12.75">
      <c r="A4" s="6" t="s">
        <v>8</v>
      </c>
      <c r="B4" s="7" t="s">
        <v>9</v>
      </c>
      <c r="C4" s="8">
        <f>C5+C11+C20</f>
        <v>41019526</v>
      </c>
      <c r="D4" s="8">
        <f>D5+D11+D20</f>
        <v>45755829</v>
      </c>
      <c r="E4" s="8">
        <f>E5+E11+E20</f>
        <v>33885298.84</v>
      </c>
      <c r="F4" s="8">
        <f>F5+F11+F20</f>
        <v>32069188</v>
      </c>
      <c r="G4" s="9">
        <f>E4/D4%</f>
        <v>74.05679140902464</v>
      </c>
      <c r="H4" s="10"/>
    </row>
    <row r="5" spans="1:8" ht="12.75" customHeight="1">
      <c r="A5" s="11" t="s">
        <v>10</v>
      </c>
      <c r="B5" s="12" t="s">
        <v>11</v>
      </c>
      <c r="C5" s="13">
        <f>C6+C8+C9+C10</f>
        <v>9480625</v>
      </c>
      <c r="D5" s="13">
        <f>D6+D8+D9+D10</f>
        <v>9649409</v>
      </c>
      <c r="E5" s="13">
        <f>E6+E8+E9+E10</f>
        <v>7212845</v>
      </c>
      <c r="F5" s="13">
        <f>F6+F8+F9+F10</f>
        <v>6914798</v>
      </c>
      <c r="G5" s="14">
        <f>E5/D5%</f>
        <v>74.74908566939177</v>
      </c>
      <c r="H5" s="10"/>
    </row>
    <row r="6" spans="1:7" ht="23.25" customHeight="1">
      <c r="A6" s="15"/>
      <c r="B6" s="16" t="s">
        <v>12</v>
      </c>
      <c r="C6" s="17">
        <v>4484491</v>
      </c>
      <c r="D6" s="17">
        <v>4484491</v>
      </c>
      <c r="E6" s="17">
        <v>2958933</v>
      </c>
      <c r="F6" s="17">
        <v>2663734</v>
      </c>
      <c r="G6" s="18">
        <f>E6/D6%</f>
        <v>65.98146813094284</v>
      </c>
    </row>
    <row r="7" spans="1:7" ht="12.75" customHeight="1" hidden="1">
      <c r="A7" s="15"/>
      <c r="B7" s="16"/>
      <c r="C7" s="19"/>
      <c r="D7" s="19"/>
      <c r="E7" s="19"/>
      <c r="F7" s="19"/>
      <c r="G7" s="20"/>
    </row>
    <row r="8" spans="1:7" ht="23.25">
      <c r="A8" s="15"/>
      <c r="B8" s="16" t="s">
        <v>13</v>
      </c>
      <c r="C8" s="21">
        <v>140000</v>
      </c>
      <c r="D8" s="21">
        <v>140000</v>
      </c>
      <c r="E8" s="21">
        <v>115288</v>
      </c>
      <c r="F8" s="21">
        <v>112440</v>
      </c>
      <c r="G8" s="22">
        <f>E8/D8%</f>
        <v>82.34857142857143</v>
      </c>
    </row>
    <row r="9" spans="1:7" ht="12.75">
      <c r="A9" s="15"/>
      <c r="B9" s="23" t="s">
        <v>14</v>
      </c>
      <c r="C9" s="24">
        <v>75500</v>
      </c>
      <c r="D9" s="24">
        <f>1200+21000+54000+520</f>
        <v>76720</v>
      </c>
      <c r="E9" s="24">
        <f>37002+18024</f>
        <v>55026</v>
      </c>
      <c r="F9" s="24">
        <v>55026</v>
      </c>
      <c r="G9" s="25">
        <f>E9/D9%</f>
        <v>71.72314911366006</v>
      </c>
    </row>
    <row r="10" spans="1:8" ht="12.75">
      <c r="A10" s="15"/>
      <c r="B10" s="23" t="s">
        <v>15</v>
      </c>
      <c r="C10" s="24">
        <v>4780634</v>
      </c>
      <c r="D10" s="24">
        <v>4948198</v>
      </c>
      <c r="E10" s="24">
        <v>4083598</v>
      </c>
      <c r="F10" s="24">
        <v>4083598</v>
      </c>
      <c r="G10" s="25">
        <f>E10/D10%</f>
        <v>82.52697244532251</v>
      </c>
      <c r="H10" s="10"/>
    </row>
    <row r="11" spans="1:7" ht="12.75">
      <c r="A11" s="26" t="s">
        <v>16</v>
      </c>
      <c r="B11" s="27" t="s">
        <v>17</v>
      </c>
      <c r="C11" s="28">
        <f>C12+C14+C15+C17</f>
        <v>5942982</v>
      </c>
      <c r="D11" s="28">
        <f>D12+D14+D15+D18+D17</f>
        <v>10139777</v>
      </c>
      <c r="E11" s="28">
        <f>E12+E14+E15+E18</f>
        <v>5462294.84</v>
      </c>
      <c r="F11" s="28">
        <f>F12+F14+F15+F18</f>
        <v>5303853</v>
      </c>
      <c r="G11" s="29">
        <f>E11/D11%</f>
        <v>53.86997011867223</v>
      </c>
    </row>
    <row r="12" spans="1:7" ht="23.25">
      <c r="A12" s="15"/>
      <c r="B12" s="23" t="s">
        <v>18</v>
      </c>
      <c r="C12" s="24">
        <v>4914045</v>
      </c>
      <c r="D12" s="24">
        <v>7566238</v>
      </c>
      <c r="E12" s="24">
        <v>4612841</v>
      </c>
      <c r="F12" s="24">
        <v>4454399</v>
      </c>
      <c r="G12" s="25">
        <f>E12/D12%</f>
        <v>60.96611023866814</v>
      </c>
    </row>
    <row r="13" spans="1:7" ht="12.75">
      <c r="A13" s="15"/>
      <c r="B13" s="23" t="s">
        <v>19</v>
      </c>
      <c r="C13" s="24">
        <v>0</v>
      </c>
      <c r="D13" s="24">
        <v>2206000</v>
      </c>
      <c r="E13" s="24">
        <v>356240</v>
      </c>
      <c r="F13" s="24">
        <v>356240</v>
      </c>
      <c r="G13" s="25">
        <f>E13/D13%</f>
        <v>16.14868540344515</v>
      </c>
    </row>
    <row r="14" spans="1:7" ht="12.75">
      <c r="A14" s="15"/>
      <c r="B14" s="23" t="s">
        <v>20</v>
      </c>
      <c r="C14" s="24">
        <v>864000</v>
      </c>
      <c r="D14" s="24">
        <f>864300+2880</f>
        <v>867180</v>
      </c>
      <c r="E14" s="24">
        <f>2190+670276</f>
        <v>672466</v>
      </c>
      <c r="F14" s="24">
        <v>672466</v>
      </c>
      <c r="G14" s="25">
        <f>E14/D14%</f>
        <v>77.54629949952721</v>
      </c>
    </row>
    <row r="15" spans="1:7" ht="25.5" customHeight="1">
      <c r="A15" s="15"/>
      <c r="B15" s="23" t="s">
        <v>21</v>
      </c>
      <c r="C15" s="24">
        <v>83337</v>
      </c>
      <c r="D15" s="24">
        <f>1108727+109689</f>
        <v>1218416</v>
      </c>
      <c r="E15" s="24">
        <f>103726.84+73261</f>
        <v>176987.84</v>
      </c>
      <c r="F15" s="24">
        <v>176988</v>
      </c>
      <c r="G15" s="25">
        <f>E15/D15%</f>
        <v>14.52606006487111</v>
      </c>
    </row>
    <row r="16" spans="1:7" ht="12.75">
      <c r="A16" s="15"/>
      <c r="B16" s="23" t="s">
        <v>19</v>
      </c>
      <c r="C16" s="24">
        <v>0</v>
      </c>
      <c r="D16" s="24">
        <v>1108727</v>
      </c>
      <c r="E16" s="24">
        <v>103727</v>
      </c>
      <c r="F16" s="24">
        <v>103727</v>
      </c>
      <c r="G16" s="25">
        <v>0</v>
      </c>
    </row>
    <row r="17" spans="1:7" ht="10.5" customHeight="1">
      <c r="A17" s="15"/>
      <c r="B17" s="23" t="s">
        <v>22</v>
      </c>
      <c r="C17" s="24">
        <v>81600</v>
      </c>
      <c r="D17" s="24">
        <f>81684+308759</f>
        <v>390443</v>
      </c>
      <c r="E17" s="24">
        <f>302237.89+81684</f>
        <v>383921.89</v>
      </c>
      <c r="F17" s="24">
        <v>383922</v>
      </c>
      <c r="G17" s="25"/>
    </row>
    <row r="18" spans="1:8" ht="12.75">
      <c r="A18" s="15"/>
      <c r="B18" s="23" t="s">
        <v>23</v>
      </c>
      <c r="C18" s="24">
        <v>0</v>
      </c>
      <c r="D18" s="24">
        <f>90000+7500</f>
        <v>97500</v>
      </c>
      <c r="E18" s="24">
        <v>0</v>
      </c>
      <c r="F18" s="24">
        <v>0</v>
      </c>
      <c r="G18" s="25">
        <v>0</v>
      </c>
      <c r="H18" s="10"/>
    </row>
    <row r="19" spans="1:7" ht="12.75">
      <c r="A19" s="15"/>
      <c r="B19" s="23" t="s">
        <v>24</v>
      </c>
      <c r="C19" s="24">
        <v>0</v>
      </c>
      <c r="D19" s="24">
        <v>90000</v>
      </c>
      <c r="E19" s="24">
        <v>0</v>
      </c>
      <c r="F19" s="24">
        <v>0</v>
      </c>
      <c r="G19" s="25">
        <v>0</v>
      </c>
    </row>
    <row r="20" spans="1:7" ht="12.75">
      <c r="A20" s="26" t="s">
        <v>25</v>
      </c>
      <c r="B20" s="27" t="s">
        <v>26</v>
      </c>
      <c r="C20" s="28">
        <f>C21+C22+C23</f>
        <v>25595919</v>
      </c>
      <c r="D20" s="28">
        <f>D21+D22+D23</f>
        <v>25966643</v>
      </c>
      <c r="E20" s="28">
        <f>E21+E22+E23</f>
        <v>21210159</v>
      </c>
      <c r="F20" s="28">
        <f>F21+F22+F23</f>
        <v>19850537</v>
      </c>
      <c r="G20" s="29">
        <f>E20/D20%</f>
        <v>81.68232990302212</v>
      </c>
    </row>
    <row r="21" spans="1:7" ht="12.75">
      <c r="A21" s="15"/>
      <c r="B21" s="23" t="s">
        <v>27</v>
      </c>
      <c r="C21" s="24">
        <v>17675087</v>
      </c>
      <c r="D21" s="24">
        <v>18045811</v>
      </c>
      <c r="E21" s="24">
        <v>15269529</v>
      </c>
      <c r="F21" s="24">
        <v>13909907</v>
      </c>
      <c r="G21" s="25">
        <f>E21/D21%</f>
        <v>84.61536585970008</v>
      </c>
    </row>
    <row r="22" spans="1:7" ht="12.75">
      <c r="A22" s="15"/>
      <c r="B22" s="23" t="s">
        <v>28</v>
      </c>
      <c r="C22" s="24">
        <v>2200160</v>
      </c>
      <c r="D22" s="24">
        <v>2200160</v>
      </c>
      <c r="E22" s="24">
        <v>1650123</v>
      </c>
      <c r="F22" s="24">
        <v>1650123</v>
      </c>
      <c r="G22" s="25">
        <f>E22/D22%</f>
        <v>75.00013635371974</v>
      </c>
    </row>
    <row r="23" spans="1:7" ht="12.75">
      <c r="A23" s="15"/>
      <c r="B23" s="23" t="s">
        <v>29</v>
      </c>
      <c r="C23" s="24">
        <v>5720672</v>
      </c>
      <c r="D23" s="24">
        <v>5720672</v>
      </c>
      <c r="E23" s="24">
        <v>4290507</v>
      </c>
      <c r="F23" s="24">
        <v>4290507</v>
      </c>
      <c r="G23" s="25">
        <f>E23/D23%</f>
        <v>75.0000524413915</v>
      </c>
    </row>
    <row r="24" spans="1:7" ht="34.5">
      <c r="A24" s="30" t="s">
        <v>30</v>
      </c>
      <c r="B24" s="27" t="s">
        <v>2</v>
      </c>
      <c r="C24" s="31" t="s">
        <v>3</v>
      </c>
      <c r="D24" s="31" t="s">
        <v>4</v>
      </c>
      <c r="E24" s="31" t="s">
        <v>31</v>
      </c>
      <c r="F24" s="31" t="s">
        <v>32</v>
      </c>
      <c r="G24" s="29" t="s">
        <v>33</v>
      </c>
    </row>
    <row r="25" spans="1:8" ht="12.75">
      <c r="A25" s="11" t="s">
        <v>34</v>
      </c>
      <c r="B25" s="32" t="s">
        <v>35</v>
      </c>
      <c r="C25" s="33">
        <f>C26+C29</f>
        <v>46200406</v>
      </c>
      <c r="D25" s="33">
        <f>D26+D29</f>
        <v>48555829</v>
      </c>
      <c r="E25" s="33">
        <f>E26+E29</f>
        <v>30581376.630000003</v>
      </c>
      <c r="F25" s="33">
        <f>F28+F29</f>
        <v>900737</v>
      </c>
      <c r="G25" s="34">
        <f>E25/D25%</f>
        <v>62.981885511624164</v>
      </c>
      <c r="H25" s="10"/>
    </row>
    <row r="26" spans="1:7" ht="12.75">
      <c r="A26" s="11" t="s">
        <v>36</v>
      </c>
      <c r="B26" s="12" t="s">
        <v>37</v>
      </c>
      <c r="C26" s="33">
        <f>C28</f>
        <v>5416011</v>
      </c>
      <c r="D26" s="33">
        <f>D28</f>
        <v>6925994</v>
      </c>
      <c r="E26" s="33">
        <f>E28</f>
        <v>946397</v>
      </c>
      <c r="F26" s="33">
        <v>0</v>
      </c>
      <c r="G26" s="34">
        <f>E26/D26%</f>
        <v>13.664421309056866</v>
      </c>
    </row>
    <row r="27" spans="1:7" ht="12.75" hidden="1">
      <c r="A27" s="2"/>
      <c r="B27" s="2"/>
      <c r="C27" s="21"/>
      <c r="D27" s="21"/>
      <c r="E27" s="21"/>
      <c r="F27" s="21"/>
      <c r="G27" s="22"/>
    </row>
    <row r="28" spans="1:7" ht="12.75">
      <c r="A28" s="2"/>
      <c r="B28" s="2" t="s">
        <v>38</v>
      </c>
      <c r="C28" s="21">
        <v>5416011</v>
      </c>
      <c r="D28" s="21">
        <v>6925994</v>
      </c>
      <c r="E28" s="21">
        <v>946397</v>
      </c>
      <c r="F28" s="21">
        <v>0</v>
      </c>
      <c r="G28" s="22">
        <f>E28/D28%</f>
        <v>13.664421309056866</v>
      </c>
    </row>
    <row r="29" spans="1:8" ht="12.75">
      <c r="A29" s="26" t="s">
        <v>39</v>
      </c>
      <c r="B29" s="26" t="s">
        <v>40</v>
      </c>
      <c r="C29" s="28">
        <v>40784395</v>
      </c>
      <c r="D29" s="28">
        <f>D30+D31+D32+D33+D34</f>
        <v>41629835</v>
      </c>
      <c r="E29" s="28">
        <f>E30+E31+E32+E33+E34</f>
        <v>29634979.630000003</v>
      </c>
      <c r="F29" s="28">
        <f>F30+F34</f>
        <v>900737</v>
      </c>
      <c r="G29" s="29">
        <f>E29/D29%</f>
        <v>71.18687746420326</v>
      </c>
      <c r="H29" s="10"/>
    </row>
    <row r="30" spans="1:8" ht="34.5">
      <c r="A30" s="15"/>
      <c r="B30" s="35" t="s">
        <v>41</v>
      </c>
      <c r="C30" s="24">
        <v>25990953</v>
      </c>
      <c r="D30" s="24">
        <f>18659154+88582+1545336+2066644+142876+172151+62860+3079407+496878+1879450+462557</f>
        <v>28655895</v>
      </c>
      <c r="E30" s="24">
        <f>14249525.63+61838+1462596+1515024+103373+170574+42179+2339965+337539+1429047+215456</f>
        <v>21927116.630000003</v>
      </c>
      <c r="F30" s="24">
        <f>362932+29781+1823+169900+26470+162165+5769</f>
        <v>758840</v>
      </c>
      <c r="G30" s="25">
        <f>E30/D30%</f>
        <v>76.51869407673361</v>
      </c>
      <c r="H30" s="10"/>
    </row>
    <row r="31" spans="1:7" ht="12.75">
      <c r="A31" s="15"/>
      <c r="B31" s="36" t="s">
        <v>42</v>
      </c>
      <c r="C31" s="24">
        <v>716100</v>
      </c>
      <c r="D31" s="24">
        <v>716100</v>
      </c>
      <c r="E31" s="24">
        <v>396271</v>
      </c>
      <c r="F31" s="37">
        <v>0</v>
      </c>
      <c r="G31" s="25">
        <f>E31/D31%</f>
        <v>55.33738304706046</v>
      </c>
    </row>
    <row r="32" spans="1:7" ht="23.25">
      <c r="A32" s="15"/>
      <c r="B32" s="38" t="s">
        <v>43</v>
      </c>
      <c r="C32" s="21">
        <v>1004900</v>
      </c>
      <c r="D32" s="21">
        <v>320400</v>
      </c>
      <c r="E32" s="19">
        <v>0</v>
      </c>
      <c r="F32" s="19">
        <v>0</v>
      </c>
      <c r="G32" s="22">
        <v>0</v>
      </c>
    </row>
    <row r="33" spans="1:7" ht="12.75">
      <c r="A33" s="15"/>
      <c r="B33" s="38" t="s">
        <v>44</v>
      </c>
      <c r="C33" s="21">
        <v>1253455</v>
      </c>
      <c r="D33" s="21">
        <f>2720+957005+408900+77500</f>
        <v>1446125</v>
      </c>
      <c r="E33" s="21">
        <f>678119+99200+77500</f>
        <v>854819</v>
      </c>
      <c r="F33" s="19">
        <v>0</v>
      </c>
      <c r="G33" s="22">
        <f>E33/D33%</f>
        <v>59.11100354395367</v>
      </c>
    </row>
    <row r="34" spans="1:8" ht="12.75">
      <c r="A34" s="15"/>
      <c r="B34" s="38" t="s">
        <v>45</v>
      </c>
      <c r="C34" s="21">
        <f>C29-C30-C31-C32-C33</f>
        <v>11818987</v>
      </c>
      <c r="D34" s="21">
        <v>10491315</v>
      </c>
      <c r="E34" s="21">
        <v>6456773</v>
      </c>
      <c r="F34" s="21">
        <v>141897</v>
      </c>
      <c r="G34" s="22">
        <f>E34/D34%</f>
        <v>61.543981855468076</v>
      </c>
      <c r="H34" s="10"/>
    </row>
    <row r="35" spans="1:7" ht="23.25">
      <c r="A35" s="11" t="s">
        <v>46</v>
      </c>
      <c r="B35" s="32" t="s">
        <v>47</v>
      </c>
      <c r="C35" s="33">
        <f>C4-C25</f>
        <v>-5180880</v>
      </c>
      <c r="D35" s="33">
        <f>D4-D25</f>
        <v>-2800000</v>
      </c>
      <c r="E35" s="33">
        <f>E4-E25</f>
        <v>3303922.210000001</v>
      </c>
      <c r="F35" s="39">
        <v>0</v>
      </c>
      <c r="G35" s="34">
        <f>E35/D35%</f>
        <v>-117.99722178571432</v>
      </c>
    </row>
    <row r="36" spans="1:7" ht="12.75">
      <c r="A36" s="11" t="s">
        <v>48</v>
      </c>
      <c r="B36" s="11" t="s">
        <v>49</v>
      </c>
      <c r="C36" s="33">
        <f>C37-C40</f>
        <v>5180880</v>
      </c>
      <c r="D36" s="33">
        <f>D37-D40</f>
        <v>2800000</v>
      </c>
      <c r="E36" s="33">
        <f>E37-E40</f>
        <v>2601627</v>
      </c>
      <c r="F36" s="39">
        <v>0</v>
      </c>
      <c r="G36" s="34">
        <f>E36/D36%</f>
        <v>92.91525</v>
      </c>
    </row>
    <row r="37" spans="1:7" ht="12.75">
      <c r="A37" s="11" t="s">
        <v>50</v>
      </c>
      <c r="B37" s="40" t="s">
        <v>51</v>
      </c>
      <c r="C37" s="33">
        <f>C38+C39</f>
        <v>7345880</v>
      </c>
      <c r="D37" s="33">
        <f>D38+D39</f>
        <v>4965000</v>
      </c>
      <c r="E37" s="33">
        <f>E38+E39</f>
        <v>4223877</v>
      </c>
      <c r="F37" s="39">
        <v>0</v>
      </c>
      <c r="G37" s="34">
        <f>E37/D37*100</f>
        <v>85.07305135951661</v>
      </c>
    </row>
    <row r="38" spans="1:7" ht="12.75">
      <c r="A38" s="15"/>
      <c r="B38" s="41" t="s">
        <v>52</v>
      </c>
      <c r="C38" s="21">
        <v>5180880</v>
      </c>
      <c r="D38" s="21">
        <v>2800000</v>
      </c>
      <c r="E38" s="21">
        <v>2000000</v>
      </c>
      <c r="F38" s="19">
        <v>0</v>
      </c>
      <c r="G38" s="22"/>
    </row>
    <row r="39" spans="1:7" ht="12.75">
      <c r="A39" s="15"/>
      <c r="B39" s="41" t="s">
        <v>53</v>
      </c>
      <c r="C39" s="21">
        <v>2165000</v>
      </c>
      <c r="D39" s="21">
        <v>2165000</v>
      </c>
      <c r="E39" s="21">
        <v>2223877</v>
      </c>
      <c r="F39" s="19">
        <v>0</v>
      </c>
      <c r="G39" s="22"/>
    </row>
    <row r="40" spans="1:7" ht="12.75">
      <c r="A40" s="11" t="s">
        <v>54</v>
      </c>
      <c r="B40" s="40" t="s">
        <v>55</v>
      </c>
      <c r="C40" s="33">
        <v>2165000</v>
      </c>
      <c r="D40" s="33">
        <v>2165000</v>
      </c>
      <c r="E40" s="33">
        <v>1622250</v>
      </c>
      <c r="F40" s="39">
        <v>0</v>
      </c>
      <c r="G40" s="34">
        <f>E40/D40*100</f>
        <v>74.93071593533487</v>
      </c>
    </row>
    <row r="41" spans="1:7" ht="12.75">
      <c r="A41" s="42"/>
      <c r="B41" s="42" t="s">
        <v>56</v>
      </c>
      <c r="C41" s="42"/>
      <c r="D41" s="42"/>
      <c r="E41" s="43" t="s">
        <v>57</v>
      </c>
      <c r="F41" s="43"/>
      <c r="G41" s="43"/>
    </row>
    <row r="42" spans="1:7" ht="12.75">
      <c r="A42" s="42"/>
      <c r="B42" s="44" t="s">
        <v>58</v>
      </c>
      <c r="C42" s="42"/>
      <c r="D42" s="42"/>
      <c r="E42" s="45" t="s">
        <v>59</v>
      </c>
      <c r="F42" s="46"/>
      <c r="G42" s="46"/>
    </row>
    <row r="43" spans="1:7" ht="12.75">
      <c r="A43" s="42"/>
      <c r="B43" s="42" t="s">
        <v>60</v>
      </c>
      <c r="C43" s="42"/>
      <c r="D43" s="42"/>
      <c r="E43" s="43" t="s">
        <v>61</v>
      </c>
      <c r="F43" s="43"/>
      <c r="G43" s="43"/>
    </row>
    <row r="44" spans="2:4" ht="12.75">
      <c r="B44" s="10"/>
      <c r="C44" s="10"/>
      <c r="D44" s="10"/>
    </row>
  </sheetData>
  <mergeCells count="8">
    <mergeCell ref="B1:G1"/>
    <mergeCell ref="A6:A10"/>
    <mergeCell ref="A12:A19"/>
    <mergeCell ref="A21:A23"/>
    <mergeCell ref="A30:A34"/>
    <mergeCell ref="A38:A39"/>
    <mergeCell ref="E41:G41"/>
    <mergeCell ref="E43:G4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Budżet</dc:creator>
  <cp:keywords/>
  <dc:description/>
  <cp:lastModifiedBy/>
  <cp:lastPrinted>2010-10-28T10:14:21Z</cp:lastPrinted>
  <dcterms:created xsi:type="dcterms:W3CDTF">2006-07-31T11:17:15Z</dcterms:created>
  <dcterms:modified xsi:type="dcterms:W3CDTF">2010-10-28T10:58:24Z</dcterms:modified>
  <cp:category/>
  <cp:version/>
  <cp:contentType/>
  <cp:contentStatus/>
  <cp:revision>1</cp:revision>
</cp:coreProperties>
</file>